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0" windowWidth="25680" windowHeight="16020" tabRatio="1000" activeTab="1"/>
  </bookViews>
  <sheets>
    <sheet name="Explanation" sheetId="1" r:id="rId1"/>
    <sheet name="Explore" sheetId="2" r:id="rId2"/>
  </sheets>
  <definedNames>
    <definedName name="_xlfn.NORM.DIST" hidden="1">#NAME?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<sst xmlns="http://schemas.openxmlformats.org/spreadsheetml/2006/main" count="28" uniqueCount="25">
  <si>
    <t>area</t>
  </si>
  <si>
    <t>value</t>
  </si>
  <si>
    <t>area to right</t>
  </si>
  <si>
    <t>under blue</t>
  </si>
  <si>
    <t>under red</t>
  </si>
  <si>
    <t>Years</t>
  </si>
  <si>
    <t>Prediction</t>
  </si>
  <si>
    <t>These are normal distribution curves, which is the way most natural events are distributed.</t>
  </si>
  <si>
    <t>The blue curve is for one</t>
  </si>
  <si>
    <t>global mean temperature.</t>
  </si>
  <si>
    <t>The red is for another.</t>
  </si>
  <si>
    <t>in the table below.</t>
  </si>
  <si>
    <t>Mean</t>
  </si>
  <si>
    <t>Spread</t>
  </si>
  <si>
    <t>Change the blue curve</t>
  </si>
  <si>
    <t>Change the red curve</t>
  </si>
  <si>
    <t>The area under the two curves is the same.</t>
  </si>
  <si>
    <t>line to compare areas</t>
  </si>
  <si>
    <t xml:space="preserve">Move the black vertical </t>
  </si>
  <si>
    <t>as % of total</t>
  </si>
  <si>
    <t xml:space="preserve">Ratio of areas </t>
  </si>
  <si>
    <r>
      <t>RED</t>
    </r>
    <r>
      <rPr>
        <b/>
        <sz val="18"/>
        <rFont val="Arial"/>
        <family val="0"/>
      </rPr>
      <t xml:space="preserve"> : </t>
    </r>
    <r>
      <rPr>
        <b/>
        <sz val="18"/>
        <color indexed="12"/>
        <rFont val="Arial"/>
        <family val="0"/>
      </rPr>
      <t>BLUE</t>
    </r>
  </si>
  <si>
    <t xml:space="preserve">Reproduced with permission of the </t>
  </si>
  <si>
    <t>In this sheet, the range of severity of weather events is shown related to temperatures, from very cold (at left) to mild through to very hot (at right).</t>
  </si>
  <si>
    <t>Use the predicted means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</si>
</sst>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0000000%"/>
  </numFmts>
  <fonts count="39">
    <font>
      <sz val="18"/>
      <name val="Arial"/>
      <family val="0"/>
    </font>
    <font>
      <b/>
      <sz val="18"/>
      <name val="Arial"/>
      <family val="0"/>
    </font>
    <font>
      <i/>
      <sz val="18"/>
      <name val="Arial"/>
      <family val="0"/>
    </font>
    <font>
      <b/>
      <i/>
      <sz val="18"/>
      <name val="Arial"/>
      <family val="0"/>
    </font>
    <font>
      <sz val="9"/>
      <name val="Arial"/>
      <family val="0"/>
    </font>
    <font>
      <sz val="9"/>
      <color indexed="9"/>
      <name val="Geneva"/>
      <family val="0"/>
    </font>
    <font>
      <u val="single"/>
      <sz val="18"/>
      <color indexed="12"/>
      <name val="Arial"/>
      <family val="0"/>
    </font>
    <font>
      <u val="single"/>
      <sz val="18"/>
      <color indexed="61"/>
      <name val="Arial"/>
      <family val="0"/>
    </font>
    <font>
      <sz val="9"/>
      <name val="Geneva"/>
      <family val="0"/>
    </font>
    <font>
      <sz val="18"/>
      <name val="Arial Bold"/>
      <family val="0"/>
    </font>
    <font>
      <b/>
      <sz val="18"/>
      <color indexed="10"/>
      <name val="Arial Bold"/>
      <family val="0"/>
    </font>
    <font>
      <b/>
      <sz val="18"/>
      <color indexed="12"/>
      <name val="Arial Bold"/>
      <family val="0"/>
    </font>
    <font>
      <b/>
      <u val="single"/>
      <sz val="18"/>
      <name val="Arial"/>
      <family val="0"/>
    </font>
    <font>
      <sz val="18"/>
      <color indexed="12"/>
      <name val="Arial"/>
      <family val="0"/>
    </font>
    <font>
      <sz val="18"/>
      <color indexed="10"/>
      <name val="Arial"/>
      <family val="0"/>
    </font>
    <font>
      <b/>
      <sz val="18"/>
      <color indexed="9"/>
      <name val="Arial Bold"/>
      <family val="0"/>
    </font>
    <font>
      <b/>
      <sz val="18"/>
      <color indexed="12"/>
      <name val="Arial"/>
      <family val="0"/>
    </font>
    <font>
      <b/>
      <sz val="18"/>
      <color indexed="9"/>
      <name val="Arial"/>
      <family val="0"/>
    </font>
    <font>
      <b/>
      <sz val="18"/>
      <color indexed="10"/>
      <name val="Arial"/>
      <family val="0"/>
    </font>
    <font>
      <b/>
      <sz val="2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24.25"/>
      <color indexed="8"/>
      <name val="Arial"/>
      <family val="0"/>
    </font>
    <font>
      <sz val="25"/>
      <color indexed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4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10" borderId="0" applyNumberFormat="0" applyBorder="0" applyAlignment="0" applyProtection="0"/>
    <xf numFmtId="0" fontId="25" fillId="16" borderId="0" applyNumberFormat="0" applyBorder="0" applyAlignment="0" applyProtection="0"/>
    <xf numFmtId="0" fontId="29" fillId="11" borderId="1" applyNumberFormat="0" applyAlignment="0" applyProtection="0"/>
    <xf numFmtId="0" fontId="3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3" borderId="1" applyNumberFormat="0" applyAlignment="0" applyProtection="0"/>
    <xf numFmtId="0" fontId="30" fillId="0" borderId="6" applyNumberFormat="0" applyFill="0" applyAlignment="0" applyProtection="0"/>
    <xf numFmtId="0" fontId="26" fillId="19" borderId="0" applyNumberFormat="0" applyBorder="0" applyAlignment="0" applyProtection="0"/>
    <xf numFmtId="0" fontId="0" fillId="20" borderId="7" applyNumberFormat="0" applyFont="0" applyAlignment="0" applyProtection="0"/>
    <xf numFmtId="0" fontId="28" fillId="11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0" fontId="18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10" fontId="16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21" borderId="10" xfId="0" applyFont="1" applyFill="1" applyBorder="1" applyAlignment="1" applyProtection="1">
      <alignment horizontal="center"/>
      <protection locked="0"/>
    </xf>
    <xf numFmtId="0" fontId="10" fillId="21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2" fontId="19" fillId="16" borderId="0" xfId="0" applyNumberFormat="1" applyFont="1" applyFill="1" applyAlignment="1">
      <alignment horizontal="center"/>
    </xf>
    <xf numFmtId="0" fontId="1" fillId="21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Explore!$E$3:$E$49</c:f>
              <c:numCache/>
            </c:numRef>
          </c:xVal>
          <c:yVal>
            <c:numRef>
              <c:f>Explore!$F$3:$F$49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Explore!$G$3:$G$49</c:f>
              <c:numCache/>
            </c:numRef>
          </c:xVal>
          <c:yVal>
            <c:numRef>
              <c:f>Explore!$H$3:$H$49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Explore!$I$3:$I$4</c:f>
              <c:numCache/>
            </c:numRef>
          </c:xVal>
          <c:yVal>
            <c:numRef>
              <c:f>Explore!$J$3:$J$4</c:f>
              <c:numCache/>
            </c:numRef>
          </c:yVal>
          <c:smooth val="1"/>
        </c:ser>
        <c:axId val="1460686"/>
        <c:axId val="13146175"/>
      </c:scatterChart>
      <c:valAx>
        <c:axId val="1460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6175"/>
        <c:crosses val="autoZero"/>
        <c:crossBetween val="midCat"/>
        <c:dispUnits/>
        <c:majorUnit val="5"/>
      </c:valAx>
      <c:valAx>
        <c:axId val="13146175"/>
        <c:scaling>
          <c:orientation val="minMax"/>
        </c:scaling>
        <c:axPos val="l"/>
        <c:delete val="1"/>
        <c:majorTickMark val="out"/>
        <c:minorTickMark val="none"/>
        <c:tickLblPos val="nextTo"/>
        <c:crossAx val="14606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1133475</xdr:colOff>
      <xdr:row>33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21075" cy="986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238125</xdr:rowOff>
    </xdr:from>
    <xdr:to>
      <xdr:col>14</xdr:col>
      <xdr:colOff>1266825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2800350" y="504825"/>
        <a:ext cx="13039725" cy="902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5:A35"/>
  <sheetViews>
    <sheetView showGridLines="0" showRowColHeaders="0" workbookViewId="0" topLeftCell="A1">
      <selection activeCell="D35" sqref="D35"/>
    </sheetView>
  </sheetViews>
  <sheetFormatPr defaultColWidth="11.0703125" defaultRowHeight="23.25"/>
  <sheetData>
    <row r="35" ht="21">
      <c r="A35" t="s">
        <v>22</v>
      </c>
    </row>
  </sheetData>
  <sheetProtection sheet="1" objects="1" scenarios="1"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RowColHeaders="0" tabSelected="1" workbookViewId="0" topLeftCell="A1">
      <selection activeCell="B30" sqref="B30"/>
    </sheetView>
  </sheetViews>
  <sheetFormatPr defaultColWidth="11.0703125" defaultRowHeight="23.25"/>
  <cols>
    <col min="1" max="1" width="11.4609375" style="0" customWidth="1"/>
    <col min="3" max="4" width="5.37890625" style="0" customWidth="1"/>
    <col min="5" max="6" width="5.37890625" style="3" customWidth="1"/>
    <col min="7" max="8" width="5.921875" style="0" customWidth="1"/>
    <col min="10" max="10" width="6.37890625" style="0" customWidth="1"/>
    <col min="15" max="15" width="12.1484375" style="0" bestFit="1" customWidth="1"/>
  </cols>
  <sheetData>
    <row r="1" ht="21">
      <c r="A1" t="s">
        <v>23</v>
      </c>
    </row>
    <row r="2" ht="21">
      <c r="A2" t="s">
        <v>7</v>
      </c>
    </row>
    <row r="3" spans="1:10" ht="21">
      <c r="A3" s="7" t="s">
        <v>8</v>
      </c>
      <c r="B3" s="7"/>
      <c r="C3" s="1">
        <v>-3</v>
      </c>
      <c r="D3" s="1">
        <f aca="true" t="shared" si="0" ref="D3:D49">$B$20*C3</f>
        <v>-30</v>
      </c>
      <c r="E3" s="1">
        <f aca="true" t="shared" si="1" ref="E3:E49">$B$19+D3</f>
        <v>-16.189999999999998</v>
      </c>
      <c r="F3" s="1">
        <f>$B$18*EXP(-(C3^2)/2)/SQRT(2*3.14)/$B$20</f>
        <v>0.04432972218383701</v>
      </c>
      <c r="G3" s="1">
        <f>$B$24+C3*B$25</f>
        <v>-15</v>
      </c>
      <c r="H3" s="1">
        <f>$B$23*EXP(-(C3^2)/2)/SQRT(2*3.14)/$B$25</f>
        <v>0.04432972218383701</v>
      </c>
      <c r="I3">
        <f>B30</f>
        <v>35</v>
      </c>
      <c r="J3">
        <v>0</v>
      </c>
    </row>
    <row r="4" spans="1:10" ht="21">
      <c r="A4" s="7" t="s">
        <v>9</v>
      </c>
      <c r="B4" s="7"/>
      <c r="C4" s="1">
        <f>C3+0.25</f>
        <v>-2.75</v>
      </c>
      <c r="D4" s="1">
        <f t="shared" si="0"/>
        <v>-27.5</v>
      </c>
      <c r="E4" s="1">
        <f t="shared" si="1"/>
        <v>-13.69</v>
      </c>
      <c r="F4" s="1">
        <f>$B$18*EXP(-(C4^2)/2)/SQRT(2*3.14)/$B$20</f>
        <v>0.09095868402696804</v>
      </c>
      <c r="G4" s="1">
        <f aca="true" t="shared" si="2" ref="G4:G49">$B$24+C4*B$25</f>
        <v>-12.5</v>
      </c>
      <c r="H4" s="1">
        <f aca="true" t="shared" si="3" ref="H4:H49">$B$23*EXP(-(C4^2)/2)/SQRT(2*3.14)/$B$25</f>
        <v>0.09095868402696804</v>
      </c>
      <c r="I4">
        <f>I3</f>
        <v>35</v>
      </c>
      <c r="J4">
        <f>VLOOKUP(I4,G3:H49,2)</f>
        <v>0.5400465727842573</v>
      </c>
    </row>
    <row r="5" spans="1:8" ht="21">
      <c r="A5" s="8" t="s">
        <v>10</v>
      </c>
      <c r="B5" s="8"/>
      <c r="C5" s="1">
        <f>C4+0.25</f>
        <v>-2.5</v>
      </c>
      <c r="D5" s="1">
        <f t="shared" si="0"/>
        <v>-25</v>
      </c>
      <c r="E5" s="1">
        <f t="shared" si="1"/>
        <v>-11.19</v>
      </c>
      <c r="F5" s="1">
        <f>$B$18*EXP(-(C5^2)/2)/SQRT(2*3.14)/$B$20</f>
        <v>0.1753274523428297</v>
      </c>
      <c r="G5" s="1">
        <f t="shared" si="2"/>
        <v>-10</v>
      </c>
      <c r="H5" s="1">
        <f t="shared" si="3"/>
        <v>0.1753274523428297</v>
      </c>
    </row>
    <row r="6" spans="1:8" ht="21">
      <c r="A6" t="s">
        <v>24</v>
      </c>
      <c r="C6" s="1">
        <f>C5+0.25</f>
        <v>-2.25</v>
      </c>
      <c r="D6" s="1">
        <f t="shared" si="0"/>
        <v>-22.5</v>
      </c>
      <c r="E6" s="1">
        <f t="shared" si="1"/>
        <v>-8.69</v>
      </c>
      <c r="F6" s="1">
        <f>$B$18*EXP(-(C6^2)/2)/SQRT(2*3.14)/$B$20</f>
        <v>0.3174770022135248</v>
      </c>
      <c r="G6" s="1">
        <f t="shared" si="2"/>
        <v>-7.5</v>
      </c>
      <c r="H6" s="1">
        <f t="shared" si="3"/>
        <v>0.3174770022135248</v>
      </c>
    </row>
    <row r="7" spans="1:8" ht="21">
      <c r="A7" t="s">
        <v>11</v>
      </c>
      <c r="C7" s="1">
        <v>-2</v>
      </c>
      <c r="D7" s="1">
        <f t="shared" si="0"/>
        <v>-20</v>
      </c>
      <c r="E7" s="1">
        <f t="shared" si="1"/>
        <v>-6.1899999999999995</v>
      </c>
      <c r="F7" s="1">
        <f>$B$18*EXP(-(C7^2)/2)/SQRT(2*3.14)/$B$20</f>
        <v>0.5400465727842573</v>
      </c>
      <c r="G7" s="1">
        <f t="shared" si="2"/>
        <v>-5</v>
      </c>
      <c r="H7" s="1">
        <f t="shared" si="3"/>
        <v>0.5400465727842573</v>
      </c>
    </row>
    <row r="8" spans="1:8" ht="21">
      <c r="A8" s="6" t="s">
        <v>5</v>
      </c>
      <c r="B8" s="6" t="s">
        <v>6</v>
      </c>
      <c r="C8" s="1">
        <v>-2</v>
      </c>
      <c r="D8" s="1">
        <f t="shared" si="0"/>
        <v>-20</v>
      </c>
      <c r="E8" s="1">
        <f t="shared" si="1"/>
        <v>-6.1899999999999995</v>
      </c>
      <c r="F8" s="1">
        <v>0</v>
      </c>
      <c r="G8" s="1">
        <f t="shared" si="2"/>
        <v>-5</v>
      </c>
      <c r="H8" s="1">
        <v>0</v>
      </c>
    </row>
    <row r="9" spans="1:8" ht="21">
      <c r="A9" s="4">
        <v>1950</v>
      </c>
      <c r="B9" s="4">
        <v>13.81</v>
      </c>
      <c r="C9" s="1">
        <f>C6+0.25</f>
        <v>-2</v>
      </c>
      <c r="D9" s="1">
        <f t="shared" si="0"/>
        <v>-20</v>
      </c>
      <c r="E9" s="1">
        <f t="shared" si="1"/>
        <v>-6.1899999999999995</v>
      </c>
      <c r="F9" s="1">
        <f>$B$18*EXP(-(C9^2)/2)/SQRT(2*3.14)/$B$20</f>
        <v>0.5400465727842573</v>
      </c>
      <c r="G9" s="1">
        <f t="shared" si="2"/>
        <v>-5</v>
      </c>
      <c r="H9" s="1">
        <f t="shared" si="3"/>
        <v>0.5400465727842573</v>
      </c>
    </row>
    <row r="10" spans="1:8" ht="21">
      <c r="A10" s="4">
        <v>2000</v>
      </c>
      <c r="B10" s="4">
        <f>B9+0.0125*50</f>
        <v>14.435</v>
      </c>
      <c r="C10" s="1">
        <f>C9+0.25</f>
        <v>-1.75</v>
      </c>
      <c r="D10" s="1">
        <f t="shared" si="0"/>
        <v>-17.5</v>
      </c>
      <c r="E10" s="1">
        <f t="shared" si="1"/>
        <v>-3.6899999999999995</v>
      </c>
      <c r="F10" s="1">
        <f>$B$18*EXP(-(C10^2)/2)/SQRT(2*3.14)/$B$20</f>
        <v>0.8629919660706765</v>
      </c>
      <c r="G10" s="1">
        <f t="shared" si="2"/>
        <v>-2.5</v>
      </c>
      <c r="H10" s="1">
        <f t="shared" si="3"/>
        <v>0.8629919660706765</v>
      </c>
    </row>
    <row r="11" spans="1:8" ht="21">
      <c r="A11" s="4">
        <v>2050</v>
      </c>
      <c r="B11" s="4">
        <f>B10+0.0125*50</f>
        <v>15.06</v>
      </c>
      <c r="C11" s="1">
        <f>C10+0.25</f>
        <v>-1.5</v>
      </c>
      <c r="D11" s="1">
        <f t="shared" si="0"/>
        <v>-15</v>
      </c>
      <c r="E11" s="1">
        <f t="shared" si="1"/>
        <v>-1.1899999999999995</v>
      </c>
      <c r="F11" s="1">
        <f>$B$18*EXP(-(C11^2)/2)/SQRT(2*3.14)/$B$20</f>
        <v>1.2955043810437588</v>
      </c>
      <c r="G11" s="1">
        <f t="shared" si="2"/>
        <v>0</v>
      </c>
      <c r="H11" s="1">
        <f t="shared" si="3"/>
        <v>1.2955043810437588</v>
      </c>
    </row>
    <row r="12" spans="1:8" ht="21">
      <c r="A12" s="4">
        <v>2100</v>
      </c>
      <c r="B12" s="4">
        <f>B11+0.0125*50</f>
        <v>15.685</v>
      </c>
      <c r="C12" s="1">
        <f>C11+0.25</f>
        <v>-1.25</v>
      </c>
      <c r="D12" s="1">
        <f t="shared" si="0"/>
        <v>-12.5</v>
      </c>
      <c r="E12" s="1">
        <f t="shared" si="1"/>
        <v>1.3100000000000005</v>
      </c>
      <c r="F12" s="1">
        <f>$B$18*EXP(-(C12^2)/2)/SQRT(2*3.14)/$B$20</f>
        <v>1.8269540065082268</v>
      </c>
      <c r="G12" s="1">
        <f t="shared" si="2"/>
        <v>2.5</v>
      </c>
      <c r="H12" s="1">
        <f t="shared" si="3"/>
        <v>1.8269540065082268</v>
      </c>
    </row>
    <row r="13" spans="1:8" ht="21">
      <c r="A13" s="4">
        <v>2150</v>
      </c>
      <c r="B13" s="4">
        <f>B12+0.0125*50</f>
        <v>16.310000000000002</v>
      </c>
      <c r="C13" s="1">
        <f>C12+0.25</f>
        <v>-1</v>
      </c>
      <c r="D13" s="1">
        <f t="shared" si="0"/>
        <v>-10</v>
      </c>
      <c r="E13" s="1">
        <f t="shared" si="1"/>
        <v>3.8100000000000005</v>
      </c>
      <c r="F13" s="1">
        <f>$B$18*EXP(-(C13^2)/2)/SQRT(2*3.14)/$B$20</f>
        <v>2.420320822720736</v>
      </c>
      <c r="G13" s="1">
        <f t="shared" si="2"/>
        <v>5</v>
      </c>
      <c r="H13" s="1">
        <f t="shared" si="3"/>
        <v>2.420320822720736</v>
      </c>
    </row>
    <row r="14" spans="1:8" ht="21">
      <c r="A14" s="4">
        <v>2200</v>
      </c>
      <c r="B14" s="4">
        <f>B13+0.0125*50</f>
        <v>16.935000000000002</v>
      </c>
      <c r="C14" s="1">
        <v>-1</v>
      </c>
      <c r="D14" s="1">
        <f t="shared" si="0"/>
        <v>-10</v>
      </c>
      <c r="E14" s="1">
        <f t="shared" si="1"/>
        <v>3.8100000000000005</v>
      </c>
      <c r="F14" s="1">
        <v>0</v>
      </c>
      <c r="G14" s="1">
        <f t="shared" si="2"/>
        <v>5</v>
      </c>
      <c r="H14" s="1">
        <v>0</v>
      </c>
    </row>
    <row r="15" spans="3:8" ht="21">
      <c r="C15" s="1">
        <v>-1</v>
      </c>
      <c r="D15" s="1">
        <f t="shared" si="0"/>
        <v>-10</v>
      </c>
      <c r="E15" s="1">
        <f t="shared" si="1"/>
        <v>3.8100000000000005</v>
      </c>
      <c r="F15" s="1">
        <f aca="true" t="shared" si="4" ref="F15:F24">$B$18*EXP(-(C15^2)/2)/SQRT(2*3.14)/$B$20</f>
        <v>2.420320822720736</v>
      </c>
      <c r="G15" s="1">
        <f t="shared" si="2"/>
        <v>5</v>
      </c>
      <c r="H15" s="1">
        <f t="shared" si="3"/>
        <v>2.420320822720736</v>
      </c>
    </row>
    <row r="16" spans="3:8" ht="21">
      <c r="C16" s="1">
        <f aca="true" t="shared" si="5" ref="C16:C24">C15+0.1</f>
        <v>-0.9</v>
      </c>
      <c r="D16" s="1">
        <f t="shared" si="0"/>
        <v>-9</v>
      </c>
      <c r="E16" s="1">
        <f t="shared" si="1"/>
        <v>4.8100000000000005</v>
      </c>
      <c r="F16" s="1">
        <f t="shared" si="4"/>
        <v>2.6615272249509516</v>
      </c>
      <c r="G16" s="1">
        <f t="shared" si="2"/>
        <v>6</v>
      </c>
      <c r="H16" s="1">
        <f t="shared" si="3"/>
        <v>2.6615272249509516</v>
      </c>
    </row>
    <row r="17" spans="1:8" ht="21">
      <c r="A17" s="10" t="s">
        <v>14</v>
      </c>
      <c r="C17" s="1">
        <f t="shared" si="5"/>
        <v>-0.8</v>
      </c>
      <c r="D17" s="1">
        <f t="shared" si="0"/>
        <v>-8</v>
      </c>
      <c r="E17" s="1">
        <f t="shared" si="1"/>
        <v>5.8100000000000005</v>
      </c>
      <c r="F17" s="1">
        <f t="shared" si="4"/>
        <v>2.8976501132865287</v>
      </c>
      <c r="G17" s="1">
        <f t="shared" si="2"/>
        <v>7</v>
      </c>
      <c r="H17" s="1">
        <f t="shared" si="3"/>
        <v>2.8976501132865287</v>
      </c>
    </row>
    <row r="18" spans="1:8" ht="21">
      <c r="A18" s="11" t="s">
        <v>0</v>
      </c>
      <c r="B18" s="9">
        <v>100</v>
      </c>
      <c r="C18" s="1">
        <f t="shared" si="5"/>
        <v>-0.7000000000000001</v>
      </c>
      <c r="D18" s="1">
        <f t="shared" si="0"/>
        <v>-7.000000000000001</v>
      </c>
      <c r="E18" s="1">
        <f t="shared" si="1"/>
        <v>6.81</v>
      </c>
      <c r="F18" s="1">
        <f t="shared" si="4"/>
        <v>3.123331131920607</v>
      </c>
      <c r="G18" s="1">
        <f t="shared" si="2"/>
        <v>7.999999999999999</v>
      </c>
      <c r="H18" s="1">
        <f t="shared" si="3"/>
        <v>3.123331131920607</v>
      </c>
    </row>
    <row r="19" spans="1:8" ht="21">
      <c r="A19" s="19" t="s">
        <v>12</v>
      </c>
      <c r="B19" s="22">
        <v>13.81</v>
      </c>
      <c r="C19" s="1">
        <f t="shared" si="5"/>
        <v>-0.6000000000000001</v>
      </c>
      <c r="D19" s="1">
        <f t="shared" si="0"/>
        <v>-6.000000000000001</v>
      </c>
      <c r="E19" s="1">
        <f t="shared" si="1"/>
        <v>7.81</v>
      </c>
      <c r="F19" s="1">
        <f t="shared" si="4"/>
        <v>3.3330910035691708</v>
      </c>
      <c r="G19" s="1">
        <f t="shared" si="2"/>
        <v>9</v>
      </c>
      <c r="H19" s="1">
        <f t="shared" si="3"/>
        <v>3.3330910035691708</v>
      </c>
    </row>
    <row r="20" spans="1:8" ht="21">
      <c r="A20" s="19" t="s">
        <v>13</v>
      </c>
      <c r="B20" s="22">
        <v>10</v>
      </c>
      <c r="C20" s="1">
        <f t="shared" si="5"/>
        <v>-0.5000000000000001</v>
      </c>
      <c r="D20" s="1">
        <f t="shared" si="0"/>
        <v>-5.000000000000001</v>
      </c>
      <c r="E20" s="1">
        <f t="shared" si="1"/>
        <v>8.809999999999999</v>
      </c>
      <c r="F20" s="1">
        <f t="shared" si="4"/>
        <v>3.5215460176803317</v>
      </c>
      <c r="G20" s="1">
        <f t="shared" si="2"/>
        <v>10</v>
      </c>
      <c r="H20" s="1">
        <f t="shared" si="3"/>
        <v>3.5215460176803317</v>
      </c>
    </row>
    <row r="21" spans="1:8" ht="21">
      <c r="A21" s="24"/>
      <c r="B21" s="5"/>
      <c r="C21" s="1">
        <f t="shared" si="5"/>
        <v>-0.40000000000000013</v>
      </c>
      <c r="D21" s="1">
        <f t="shared" si="0"/>
        <v>-4.000000000000002</v>
      </c>
      <c r="E21" s="1">
        <f t="shared" si="1"/>
        <v>9.809999999999999</v>
      </c>
      <c r="F21" s="1">
        <f t="shared" si="4"/>
        <v>3.683635244444223</v>
      </c>
      <c r="G21" s="1">
        <f t="shared" si="2"/>
        <v>10.999999999999998</v>
      </c>
      <c r="H21" s="1">
        <f t="shared" si="3"/>
        <v>3.683635244444223</v>
      </c>
    </row>
    <row r="22" spans="1:8" ht="21">
      <c r="A22" s="13" t="s">
        <v>15</v>
      </c>
      <c r="B22" s="5"/>
      <c r="C22" s="1">
        <f t="shared" si="5"/>
        <v>-0.30000000000000016</v>
      </c>
      <c r="D22" s="1">
        <f t="shared" si="0"/>
        <v>-3.0000000000000018</v>
      </c>
      <c r="E22" s="1">
        <f t="shared" si="1"/>
        <v>10.809999999999999</v>
      </c>
      <c r="F22" s="1">
        <f t="shared" si="4"/>
        <v>3.8148452591753546</v>
      </c>
      <c r="G22" s="1">
        <f t="shared" si="2"/>
        <v>11.999999999999998</v>
      </c>
      <c r="H22" s="1">
        <f t="shared" si="3"/>
        <v>3.8148452591753546</v>
      </c>
    </row>
    <row r="23" spans="1:8" ht="21">
      <c r="A23" s="11" t="s">
        <v>0</v>
      </c>
      <c r="B23" s="9">
        <f>100</f>
        <v>100</v>
      </c>
      <c r="C23" s="1">
        <f t="shared" si="5"/>
        <v>-0.20000000000000015</v>
      </c>
      <c r="D23" s="1">
        <f t="shared" si="0"/>
        <v>-2.0000000000000013</v>
      </c>
      <c r="E23" s="1">
        <f t="shared" si="1"/>
        <v>11.809999999999999</v>
      </c>
      <c r="F23" s="1">
        <f t="shared" si="4"/>
        <v>3.9114185266934243</v>
      </c>
      <c r="G23" s="1">
        <f t="shared" si="2"/>
        <v>12.999999999999998</v>
      </c>
      <c r="H23" s="1">
        <f t="shared" si="3"/>
        <v>3.9114185266934243</v>
      </c>
    </row>
    <row r="24" spans="1:8" ht="21">
      <c r="A24" s="19" t="s">
        <v>12</v>
      </c>
      <c r="B24" s="23">
        <v>15</v>
      </c>
      <c r="C24" s="1">
        <f t="shared" si="5"/>
        <v>-0.10000000000000014</v>
      </c>
      <c r="D24" s="1">
        <f t="shared" si="0"/>
        <v>-1.0000000000000013</v>
      </c>
      <c r="E24" s="1">
        <f t="shared" si="1"/>
        <v>12.809999999999999</v>
      </c>
      <c r="F24" s="1">
        <f t="shared" si="4"/>
        <v>3.970532047626463</v>
      </c>
      <c r="G24" s="1">
        <f t="shared" si="2"/>
        <v>13.999999999999998</v>
      </c>
      <c r="H24" s="1">
        <f t="shared" si="3"/>
        <v>3.970532047626463</v>
      </c>
    </row>
    <row r="25" spans="1:8" ht="21">
      <c r="A25" s="19" t="s">
        <v>13</v>
      </c>
      <c r="B25" s="23">
        <v>10</v>
      </c>
      <c r="C25" s="1">
        <v>0</v>
      </c>
      <c r="D25" s="1">
        <f t="shared" si="0"/>
        <v>0</v>
      </c>
      <c r="E25" s="1">
        <f t="shared" si="1"/>
        <v>13.81</v>
      </c>
      <c r="F25" s="1">
        <f>$B$18*EXP(-(C25^2)/2)/SQRT(2*3.14)/$B$20</f>
        <v>3.9904344223381107</v>
      </c>
      <c r="G25" s="1">
        <f t="shared" si="2"/>
        <v>15</v>
      </c>
      <c r="H25" s="1">
        <f t="shared" si="3"/>
        <v>3.9904344223381107</v>
      </c>
    </row>
    <row r="26" spans="3:8" ht="21">
      <c r="C26" s="1">
        <v>0</v>
      </c>
      <c r="D26" s="1">
        <f t="shared" si="0"/>
        <v>0</v>
      </c>
      <c r="E26" s="1">
        <f t="shared" si="1"/>
        <v>13.81</v>
      </c>
      <c r="F26" s="1">
        <v>0</v>
      </c>
      <c r="G26" s="1">
        <f t="shared" si="2"/>
        <v>15</v>
      </c>
      <c r="H26" s="1">
        <v>0</v>
      </c>
    </row>
    <row r="27" spans="1:8" ht="21">
      <c r="A27" t="s">
        <v>16</v>
      </c>
      <c r="C27" s="1">
        <v>0</v>
      </c>
      <c r="D27" s="1">
        <f t="shared" si="0"/>
        <v>0</v>
      </c>
      <c r="E27" s="1">
        <f t="shared" si="1"/>
        <v>13.81</v>
      </c>
      <c r="F27" s="1">
        <f aca="true" t="shared" si="6" ref="F27:F37">$B$18*EXP(-(C27^2)/2)/SQRT(2*3.14)/$B$20</f>
        <v>3.9904344223381107</v>
      </c>
      <c r="G27" s="1">
        <f t="shared" si="2"/>
        <v>15</v>
      </c>
      <c r="H27" s="1">
        <f t="shared" si="3"/>
        <v>3.9904344223381107</v>
      </c>
    </row>
    <row r="28" spans="1:8" ht="21">
      <c r="A28" t="s">
        <v>18</v>
      </c>
      <c r="C28" s="1">
        <f aca="true" t="shared" si="7" ref="C28:C36">C27+0.1</f>
        <v>0.1</v>
      </c>
      <c r="D28" s="1">
        <f t="shared" si="0"/>
        <v>1</v>
      </c>
      <c r="E28" s="1">
        <f t="shared" si="1"/>
        <v>14.81</v>
      </c>
      <c r="F28" s="1">
        <f t="shared" si="6"/>
        <v>3.970532047626463</v>
      </c>
      <c r="G28" s="1">
        <f t="shared" si="2"/>
        <v>16</v>
      </c>
      <c r="H28" s="1">
        <f t="shared" si="3"/>
        <v>3.970532047626463</v>
      </c>
    </row>
    <row r="29" spans="1:8" ht="21">
      <c r="A29" t="s">
        <v>17</v>
      </c>
      <c r="C29" s="1">
        <f t="shared" si="7"/>
        <v>0.2</v>
      </c>
      <c r="D29" s="1">
        <f t="shared" si="0"/>
        <v>2</v>
      </c>
      <c r="E29" s="1">
        <f t="shared" si="1"/>
        <v>15.81</v>
      </c>
      <c r="F29" s="1">
        <f t="shared" si="6"/>
        <v>3.9114185266934243</v>
      </c>
      <c r="G29" s="1">
        <f t="shared" si="2"/>
        <v>17</v>
      </c>
      <c r="H29" s="1">
        <f t="shared" si="3"/>
        <v>3.9114185266934243</v>
      </c>
    </row>
    <row r="30" spans="1:8" ht="21">
      <c r="A30" s="14" t="s">
        <v>1</v>
      </c>
      <c r="B30" s="26">
        <v>35</v>
      </c>
      <c r="C30" s="1">
        <f t="shared" si="7"/>
        <v>0.30000000000000004</v>
      </c>
      <c r="D30" s="1">
        <f t="shared" si="0"/>
        <v>3.0000000000000004</v>
      </c>
      <c r="E30" s="1">
        <f t="shared" si="1"/>
        <v>16.810000000000002</v>
      </c>
      <c r="F30" s="1">
        <f t="shared" si="6"/>
        <v>3.8148452591753546</v>
      </c>
      <c r="G30" s="1">
        <f t="shared" si="2"/>
        <v>18</v>
      </c>
      <c r="H30" s="1">
        <f t="shared" si="3"/>
        <v>3.8148452591753546</v>
      </c>
    </row>
    <row r="31" spans="1:8" ht="21">
      <c r="A31" s="19" t="s">
        <v>2</v>
      </c>
      <c r="B31" s="20" t="s">
        <v>19</v>
      </c>
      <c r="C31" s="1">
        <f t="shared" si="7"/>
        <v>0.4</v>
      </c>
      <c r="D31" s="1">
        <f t="shared" si="0"/>
        <v>4</v>
      </c>
      <c r="E31" s="1">
        <f t="shared" si="1"/>
        <v>17.810000000000002</v>
      </c>
      <c r="F31" s="1">
        <f t="shared" si="6"/>
        <v>3.683635244444223</v>
      </c>
      <c r="G31" s="1">
        <f t="shared" si="2"/>
        <v>19</v>
      </c>
      <c r="H31" s="1">
        <f t="shared" si="3"/>
        <v>3.683635244444223</v>
      </c>
    </row>
    <row r="32" spans="1:8" ht="21">
      <c r="A32" s="17" t="s">
        <v>3</v>
      </c>
      <c r="B32" s="18">
        <f>1-NORMDIST(B30,B19,B20,TRUE)</f>
        <v>0.017045233475231014</v>
      </c>
      <c r="C32" s="1">
        <f t="shared" si="7"/>
        <v>0.5</v>
      </c>
      <c r="D32" s="1">
        <f t="shared" si="0"/>
        <v>5</v>
      </c>
      <c r="E32" s="1">
        <f t="shared" si="1"/>
        <v>18.810000000000002</v>
      </c>
      <c r="F32" s="1">
        <f t="shared" si="6"/>
        <v>3.5215460176803326</v>
      </c>
      <c r="G32" s="1">
        <f t="shared" si="2"/>
        <v>20</v>
      </c>
      <c r="H32" s="1">
        <f t="shared" si="3"/>
        <v>3.5215460176803326</v>
      </c>
    </row>
    <row r="33" spans="1:8" ht="21">
      <c r="A33" s="15" t="s">
        <v>4</v>
      </c>
      <c r="B33" s="16">
        <f>1-NORMDIST(B30,B24,B25,TRUE)</f>
        <v>0.02275013194817921</v>
      </c>
      <c r="C33" s="1">
        <f t="shared" si="7"/>
        <v>0.6</v>
      </c>
      <c r="D33" s="1">
        <f t="shared" si="0"/>
        <v>6</v>
      </c>
      <c r="E33" s="1">
        <f t="shared" si="1"/>
        <v>19.810000000000002</v>
      </c>
      <c r="F33" s="1">
        <f t="shared" si="6"/>
        <v>3.3330910035691708</v>
      </c>
      <c r="G33" s="1">
        <f t="shared" si="2"/>
        <v>21</v>
      </c>
      <c r="H33" s="1">
        <f t="shared" si="3"/>
        <v>3.3330910035691708</v>
      </c>
    </row>
    <row r="34" spans="1:8" ht="21">
      <c r="A34" s="21" t="s">
        <v>20</v>
      </c>
      <c r="B34" s="12"/>
      <c r="C34" s="1">
        <f t="shared" si="7"/>
        <v>0.7</v>
      </c>
      <c r="D34" s="1">
        <f t="shared" si="0"/>
        <v>7</v>
      </c>
      <c r="E34" s="1">
        <f t="shared" si="1"/>
        <v>20.810000000000002</v>
      </c>
      <c r="F34" s="1">
        <f t="shared" si="6"/>
        <v>3.123331131920607</v>
      </c>
      <c r="G34" s="1">
        <f t="shared" si="2"/>
        <v>22</v>
      </c>
      <c r="H34" s="1">
        <f t="shared" si="3"/>
        <v>3.123331131920607</v>
      </c>
    </row>
    <row r="35" spans="1:8" ht="27.75">
      <c r="A35" s="15" t="s">
        <v>21</v>
      </c>
      <c r="B35" s="25">
        <f>B33/B32</f>
        <v>1.3346917178481696</v>
      </c>
      <c r="C35" s="1">
        <f t="shared" si="7"/>
        <v>0.7999999999999999</v>
      </c>
      <c r="D35" s="1">
        <f t="shared" si="0"/>
        <v>7.999999999999999</v>
      </c>
      <c r="E35" s="1">
        <f t="shared" si="1"/>
        <v>21.81</v>
      </c>
      <c r="F35" s="1">
        <f t="shared" si="6"/>
        <v>2.8976501132865295</v>
      </c>
      <c r="G35" s="1">
        <f t="shared" si="2"/>
        <v>23</v>
      </c>
      <c r="H35" s="1">
        <f t="shared" si="3"/>
        <v>2.8976501132865295</v>
      </c>
    </row>
    <row r="36" spans="3:8" ht="21">
      <c r="C36" s="1">
        <f t="shared" si="7"/>
        <v>0.8999999999999999</v>
      </c>
      <c r="D36" s="1">
        <f t="shared" si="0"/>
        <v>9</v>
      </c>
      <c r="E36" s="1">
        <f t="shared" si="1"/>
        <v>22.810000000000002</v>
      </c>
      <c r="F36" s="1">
        <f t="shared" si="6"/>
        <v>2.661527224950952</v>
      </c>
      <c r="G36" s="1">
        <f t="shared" si="2"/>
        <v>24</v>
      </c>
      <c r="H36" s="1">
        <f t="shared" si="3"/>
        <v>2.661527224950952</v>
      </c>
    </row>
    <row r="37" spans="3:8" ht="21">
      <c r="C37" s="1">
        <v>1</v>
      </c>
      <c r="D37" s="1">
        <f t="shared" si="0"/>
        <v>10</v>
      </c>
      <c r="E37" s="1">
        <f t="shared" si="1"/>
        <v>23.810000000000002</v>
      </c>
      <c r="F37" s="1">
        <f t="shared" si="6"/>
        <v>2.420320822720736</v>
      </c>
      <c r="G37" s="1">
        <f t="shared" si="2"/>
        <v>25</v>
      </c>
      <c r="H37" s="1">
        <f t="shared" si="3"/>
        <v>2.420320822720736</v>
      </c>
    </row>
    <row r="38" spans="3:8" ht="21">
      <c r="C38" s="1">
        <v>1</v>
      </c>
      <c r="D38" s="1">
        <f t="shared" si="0"/>
        <v>10</v>
      </c>
      <c r="E38" s="1">
        <f t="shared" si="1"/>
        <v>23.810000000000002</v>
      </c>
      <c r="F38" s="1">
        <v>0</v>
      </c>
      <c r="G38" s="1">
        <f t="shared" si="2"/>
        <v>25</v>
      </c>
      <c r="H38" s="1">
        <v>0</v>
      </c>
    </row>
    <row r="39" spans="3:8" ht="21">
      <c r="C39" s="1">
        <v>1</v>
      </c>
      <c r="D39" s="1">
        <f t="shared" si="0"/>
        <v>10</v>
      </c>
      <c r="E39" s="1">
        <f t="shared" si="1"/>
        <v>23.810000000000002</v>
      </c>
      <c r="F39" s="1">
        <f>$B$18*EXP(-(C39^2)/2)/SQRT(2*3.14)/$B$20</f>
        <v>2.420320822720736</v>
      </c>
      <c r="G39" s="1">
        <f t="shared" si="2"/>
        <v>25</v>
      </c>
      <c r="H39" s="1">
        <f t="shared" si="3"/>
        <v>2.420320822720736</v>
      </c>
    </row>
    <row r="40" spans="3:8" ht="21">
      <c r="C40" s="1">
        <f>C39+0.25</f>
        <v>1.25</v>
      </c>
      <c r="D40" s="1">
        <f t="shared" si="0"/>
        <v>12.5</v>
      </c>
      <c r="E40" s="1">
        <f t="shared" si="1"/>
        <v>26.310000000000002</v>
      </c>
      <c r="F40" s="1">
        <f>$B$18*EXP(-(C40^2)/2)/SQRT(2*3.14)/$B$20</f>
        <v>1.8269540065082268</v>
      </c>
      <c r="G40" s="1">
        <f t="shared" si="2"/>
        <v>27.5</v>
      </c>
      <c r="H40" s="1">
        <f t="shared" si="3"/>
        <v>1.8269540065082268</v>
      </c>
    </row>
    <row r="41" spans="3:8" ht="21">
      <c r="C41" s="1">
        <f>C40+0.25</f>
        <v>1.5</v>
      </c>
      <c r="D41" s="1">
        <f t="shared" si="0"/>
        <v>15</v>
      </c>
      <c r="E41" s="1">
        <f t="shared" si="1"/>
        <v>28.810000000000002</v>
      </c>
      <c r="F41" s="1">
        <f>$B$18*EXP(-(C41^2)/2)/SQRT(2*3.14)/$B$20</f>
        <v>1.2955043810437588</v>
      </c>
      <c r="G41" s="1">
        <f t="shared" si="2"/>
        <v>30</v>
      </c>
      <c r="H41" s="1">
        <f t="shared" si="3"/>
        <v>1.2955043810437588</v>
      </c>
    </row>
    <row r="42" spans="3:8" ht="21">
      <c r="C42" s="1">
        <f>C41+0.25</f>
        <v>1.75</v>
      </c>
      <c r="D42" s="1">
        <f t="shared" si="0"/>
        <v>17.5</v>
      </c>
      <c r="E42" s="1">
        <f t="shared" si="1"/>
        <v>31.310000000000002</v>
      </c>
      <c r="F42" s="1">
        <f>$B$18*EXP(-(C42^2)/2)/SQRT(2*3.14)/$B$20</f>
        <v>0.8629919660706765</v>
      </c>
      <c r="G42" s="1">
        <f t="shared" si="2"/>
        <v>32.5</v>
      </c>
      <c r="H42" s="1">
        <f t="shared" si="3"/>
        <v>0.8629919660706765</v>
      </c>
    </row>
    <row r="43" spans="3:8" ht="21">
      <c r="C43" s="1">
        <v>2</v>
      </c>
      <c r="D43" s="1">
        <f t="shared" si="0"/>
        <v>20</v>
      </c>
      <c r="E43" s="1">
        <f t="shared" si="1"/>
        <v>33.81</v>
      </c>
      <c r="F43" s="1">
        <f>$B$18*EXP(-(C43^2)/2)/SQRT(2*3.14)/$B$20</f>
        <v>0.5400465727842573</v>
      </c>
      <c r="G43" s="1">
        <f t="shared" si="2"/>
        <v>35</v>
      </c>
      <c r="H43" s="1">
        <f t="shared" si="3"/>
        <v>0.5400465727842573</v>
      </c>
    </row>
    <row r="44" spans="3:8" ht="21">
      <c r="C44" s="1">
        <v>2</v>
      </c>
      <c r="D44" s="1">
        <f t="shared" si="0"/>
        <v>20</v>
      </c>
      <c r="E44" s="1">
        <f t="shared" si="1"/>
        <v>33.81</v>
      </c>
      <c r="F44" s="1">
        <v>0</v>
      </c>
      <c r="G44" s="1">
        <f t="shared" si="2"/>
        <v>35</v>
      </c>
      <c r="H44" s="1">
        <v>0</v>
      </c>
    </row>
    <row r="45" spans="3:8" ht="21">
      <c r="C45" s="1">
        <f>C42+0.25</f>
        <v>2</v>
      </c>
      <c r="D45" s="1">
        <f t="shared" si="0"/>
        <v>20</v>
      </c>
      <c r="E45" s="1">
        <f t="shared" si="1"/>
        <v>33.81</v>
      </c>
      <c r="F45" s="1">
        <f>$B$18*EXP(-(C45^2)/2)/SQRT(2*3.14)/$B$20</f>
        <v>0.5400465727842573</v>
      </c>
      <c r="G45" s="1">
        <f t="shared" si="2"/>
        <v>35</v>
      </c>
      <c r="H45" s="1">
        <f t="shared" si="3"/>
        <v>0.5400465727842573</v>
      </c>
    </row>
    <row r="46" spans="3:8" ht="21">
      <c r="C46" s="1">
        <f>C45+0.25</f>
        <v>2.25</v>
      </c>
      <c r="D46" s="1">
        <f t="shared" si="0"/>
        <v>22.5</v>
      </c>
      <c r="E46" s="1">
        <f t="shared" si="1"/>
        <v>36.31</v>
      </c>
      <c r="F46" s="1">
        <f>$B$18*EXP(-(C46^2)/2)/SQRT(2*3.14)/$B$20</f>
        <v>0.3174770022135248</v>
      </c>
      <c r="G46" s="1">
        <f t="shared" si="2"/>
        <v>37.5</v>
      </c>
      <c r="H46" s="1">
        <f t="shared" si="3"/>
        <v>0.3174770022135248</v>
      </c>
    </row>
    <row r="47" spans="3:8" ht="21">
      <c r="C47" s="1">
        <f>C46+0.25</f>
        <v>2.5</v>
      </c>
      <c r="D47" s="1">
        <f t="shared" si="0"/>
        <v>25</v>
      </c>
      <c r="E47" s="1">
        <f t="shared" si="1"/>
        <v>38.81</v>
      </c>
      <c r="F47" s="1">
        <f>$B$18*EXP(-(C47^2)/2)/SQRT(2*3.14)/$B$20</f>
        <v>0.1753274523428297</v>
      </c>
      <c r="G47" s="1">
        <f t="shared" si="2"/>
        <v>40</v>
      </c>
      <c r="H47" s="1">
        <f t="shared" si="3"/>
        <v>0.1753274523428297</v>
      </c>
    </row>
    <row r="48" spans="3:8" ht="21">
      <c r="C48" s="1">
        <f>C47+0.25</f>
        <v>2.75</v>
      </c>
      <c r="D48" s="1">
        <f t="shared" si="0"/>
        <v>27.5</v>
      </c>
      <c r="E48" s="1">
        <f t="shared" si="1"/>
        <v>41.31</v>
      </c>
      <c r="F48" s="1">
        <f>$B$18*EXP(-(C48^2)/2)/SQRT(2*3.14)/$B$20</f>
        <v>0.09095868402696804</v>
      </c>
      <c r="G48" s="1">
        <f t="shared" si="2"/>
        <v>42.5</v>
      </c>
      <c r="H48" s="1">
        <f t="shared" si="3"/>
        <v>0.09095868402696804</v>
      </c>
    </row>
    <row r="49" spans="3:8" ht="21">
      <c r="C49" s="1">
        <f>C48+0.25</f>
        <v>3</v>
      </c>
      <c r="D49" s="1">
        <f t="shared" si="0"/>
        <v>30</v>
      </c>
      <c r="E49" s="1">
        <f t="shared" si="1"/>
        <v>43.81</v>
      </c>
      <c r="F49" s="1">
        <f>$B$18*EXP(-(C49^2)/2)/SQRT(2*3.14)/$B$20</f>
        <v>0.04432972218383701</v>
      </c>
      <c r="G49" s="1">
        <f t="shared" si="2"/>
        <v>45</v>
      </c>
      <c r="H49" s="1">
        <f t="shared" si="3"/>
        <v>0.04432972218383701</v>
      </c>
    </row>
    <row r="50" spans="5:6" ht="21">
      <c r="E50" s="2"/>
      <c r="F50" s="2"/>
    </row>
    <row r="51" spans="5:6" ht="21">
      <c r="E51" s="2"/>
      <c r="F51" s="2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Jan&amp;Ian Lowe User</dc:creator>
  <cp:keywords/>
  <dc:description/>
  <cp:lastModifiedBy>Kate Manuel</cp:lastModifiedBy>
  <dcterms:created xsi:type="dcterms:W3CDTF">2013-05-10T01:17:18Z</dcterms:created>
  <dcterms:modified xsi:type="dcterms:W3CDTF">2013-07-24T02:54:57Z</dcterms:modified>
  <cp:category/>
  <cp:version/>
  <cp:contentType/>
  <cp:contentStatus/>
</cp:coreProperties>
</file>